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bettinaklinke/Dropbox/Friluftsutskottet/Utredning Husarö arbetsgrupp/"/>
    </mc:Choice>
  </mc:AlternateContent>
  <xr:revisionPtr revIDLastSave="0" documentId="8_{9092C745-A442-3C49-9C16-E8C77AC09D8B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7" i="1" l="1"/>
  <c r="O25" i="1"/>
  <c r="O24" i="1"/>
  <c r="O23" i="1"/>
  <c r="O21" i="1"/>
  <c r="O20" i="1"/>
  <c r="O19" i="1"/>
  <c r="I15" i="1"/>
  <c r="L14" i="1"/>
  <c r="K14" i="1"/>
  <c r="K15" i="1" s="1"/>
  <c r="J14" i="1"/>
  <c r="J15" i="1" s="1"/>
  <c r="I14" i="1"/>
  <c r="H14" i="1"/>
  <c r="H15" i="1" s="1"/>
  <c r="G14" i="1"/>
  <c r="G15" i="1" s="1"/>
  <c r="F14" i="1"/>
  <c r="F15" i="1" s="1"/>
  <c r="E14" i="1"/>
  <c r="E15" i="1" s="1"/>
  <c r="D14" i="1"/>
  <c r="D15" i="1" s="1"/>
  <c r="L13" i="1"/>
  <c r="L12" i="1"/>
  <c r="L11" i="1"/>
  <c r="L10" i="1"/>
  <c r="L9" i="1"/>
  <c r="L8" i="1"/>
  <c r="L7" i="1"/>
  <c r="L6" i="1"/>
  <c r="F22" i="1" s="1"/>
  <c r="K5" i="1"/>
  <c r="J5" i="1"/>
  <c r="I5" i="1"/>
  <c r="H5" i="1"/>
  <c r="G5" i="1"/>
  <c r="F5" i="1"/>
  <c r="E5" i="1"/>
  <c r="D5" i="1"/>
  <c r="L5" i="1" s="1"/>
  <c r="L4" i="1"/>
  <c r="L3" i="1"/>
  <c r="F23" i="1" s="1"/>
  <c r="L15" i="1" l="1"/>
</calcChain>
</file>

<file path=xl/sharedStrings.xml><?xml version="1.0" encoding="utf-8"?>
<sst xmlns="http://schemas.openxmlformats.org/spreadsheetml/2006/main" count="38" uniqueCount="34">
  <si>
    <t>Konto</t>
  </si>
  <si>
    <t>Medel</t>
  </si>
  <si>
    <t>Hyresintäckter</t>
  </si>
  <si>
    <t>Data</t>
  </si>
  <si>
    <t>övriga intäckter</t>
  </si>
  <si>
    <t>Beräkning</t>
  </si>
  <si>
    <t>Resultat intäkter</t>
  </si>
  <si>
    <t>Lokalhyra</t>
  </si>
  <si>
    <t>Städning och renhållning</t>
  </si>
  <si>
    <t>Fastighetsförsäkring.premier</t>
  </si>
  <si>
    <t>Fastighetsskötsel och förvaltning</t>
  </si>
  <si>
    <t>Övr kostnader reparation underhåll</t>
  </si>
  <si>
    <t>Representation, avdragsgill</t>
  </si>
  <si>
    <t>Representation, ej avdragsgill</t>
  </si>
  <si>
    <t>Övriga förvaltningskostnader</t>
  </si>
  <si>
    <t>Antal lägerdygn</t>
  </si>
  <si>
    <t>Resultat utgifter</t>
  </si>
  <si>
    <t>Resultat</t>
  </si>
  <si>
    <t>Vässarö</t>
  </si>
  <si>
    <t>Egenlagad mat</t>
  </si>
  <si>
    <t>Helpension</t>
  </si>
  <si>
    <t>Helpension?</t>
  </si>
  <si>
    <t>Rättvik</t>
  </si>
  <si>
    <t>Husarö</t>
  </si>
  <si>
    <t>Sigtuna</t>
  </si>
  <si>
    <t>Gårdskostnad</t>
  </si>
  <si>
    <t>Intäkter</t>
  </si>
  <si>
    <t>FBarn</t>
  </si>
  <si>
    <t>FUngdom</t>
  </si>
  <si>
    <t>Finnåker</t>
  </si>
  <si>
    <t>FVuxen</t>
  </si>
  <si>
    <t>Barn 6-11</t>
  </si>
  <si>
    <t>Ungdom 12-18</t>
  </si>
  <si>
    <t>Vuxen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</si>
</sst>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sz val="11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00FF00"/>
        <bgColor rgb="FF00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2" fillId="2" borderId="0" xfId="0" applyFont="1" applyFill="1"/>
    <xf numFmtId="1" fontId="2" fillId="3" borderId="0" xfId="0" applyNumberFormat="1" applyFont="1" applyFill="1"/>
    <xf numFmtId="0" fontId="2" fillId="3" borderId="0" xfId="0" applyFont="1" applyFill="1"/>
    <xf numFmtId="0" fontId="3" fillId="0" borderId="0" xfId="0" applyFont="1"/>
    <xf numFmtId="1" fontId="1" fillId="3" borderId="0" xfId="0" applyNumberFormat="1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0" fontId="4" fillId="0" borderId="0" xfId="0" applyFo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79"/>
  <sheetViews>
    <sheetView tabSelected="1" workbookViewId="0"/>
  </sheetViews>
  <sheetFormatPr baseColWidth="10" defaultColWidth="12.6640625" defaultRowHeight="15.75" customHeight="1" x14ac:dyDescent="0.15"/>
  <cols>
    <col min="3" max="3" width="27.1640625" customWidth="1"/>
    <col min="15" max="15" width="13" customWidth="1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 t="s">
        <v>0</v>
      </c>
      <c r="C2" s="1"/>
      <c r="D2" s="3">
        <v>2015</v>
      </c>
      <c r="E2" s="3">
        <v>2016</v>
      </c>
      <c r="F2" s="3">
        <v>2017</v>
      </c>
      <c r="G2" s="3">
        <v>2018</v>
      </c>
      <c r="H2" s="3">
        <v>2019</v>
      </c>
      <c r="I2" s="3">
        <v>2020</v>
      </c>
      <c r="J2" s="3">
        <v>2021</v>
      </c>
      <c r="K2" s="2">
        <v>2022</v>
      </c>
      <c r="L2" s="2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"/>
      <c r="B3" s="3">
        <v>3910</v>
      </c>
      <c r="C3" s="1" t="s">
        <v>2</v>
      </c>
      <c r="D3" s="4">
        <v>38862</v>
      </c>
      <c r="E3" s="4">
        <v>12960</v>
      </c>
      <c r="F3" s="4">
        <v>16390</v>
      </c>
      <c r="G3" s="4">
        <v>0</v>
      </c>
      <c r="H3" s="4">
        <v>116550</v>
      </c>
      <c r="I3" s="4">
        <v>0</v>
      </c>
      <c r="J3" s="4">
        <v>0</v>
      </c>
      <c r="K3" s="5">
        <v>120000</v>
      </c>
      <c r="L3" s="6">
        <f t="shared" ref="L3:L15" si="0">AVERAGE(D3:K3)</f>
        <v>38095.25</v>
      </c>
      <c r="M3" s="2"/>
      <c r="N3" s="5" t="s">
        <v>3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3">
        <v>3990</v>
      </c>
      <c r="C4" s="1" t="s">
        <v>4</v>
      </c>
      <c r="D4" s="4">
        <v>723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5">
        <v>0</v>
      </c>
      <c r="L4" s="6">
        <f t="shared" si="0"/>
        <v>90.375</v>
      </c>
      <c r="M4" s="2"/>
      <c r="N4" s="7" t="s">
        <v>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"/>
      <c r="B5" s="1"/>
      <c r="C5" s="8" t="s">
        <v>6</v>
      </c>
      <c r="D5" s="9">
        <f t="shared" ref="D5:K5" si="1">SUM(D3:D4)</f>
        <v>39585</v>
      </c>
      <c r="E5" s="9">
        <f t="shared" si="1"/>
        <v>12960</v>
      </c>
      <c r="F5" s="9">
        <f t="shared" si="1"/>
        <v>16390</v>
      </c>
      <c r="G5" s="9">
        <f t="shared" si="1"/>
        <v>0</v>
      </c>
      <c r="H5" s="9">
        <f t="shared" si="1"/>
        <v>116550</v>
      </c>
      <c r="I5" s="9">
        <f t="shared" si="1"/>
        <v>0</v>
      </c>
      <c r="J5" s="9">
        <f t="shared" si="1"/>
        <v>0</v>
      </c>
      <c r="K5" s="9">
        <f t="shared" si="1"/>
        <v>120000</v>
      </c>
      <c r="L5" s="6">
        <f t="shared" si="0"/>
        <v>38185.625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"/>
      <c r="B6" s="3">
        <v>5010</v>
      </c>
      <c r="C6" s="1" t="s">
        <v>7</v>
      </c>
      <c r="D6" s="4">
        <v>-38700</v>
      </c>
      <c r="E6" s="4">
        <v>-40530</v>
      </c>
      <c r="F6" s="4">
        <v>-40700</v>
      </c>
      <c r="G6" s="4">
        <v>-28000</v>
      </c>
      <c r="H6" s="4">
        <v>-43000</v>
      </c>
      <c r="I6" s="4">
        <v>-43500</v>
      </c>
      <c r="J6" s="4">
        <v>-25702</v>
      </c>
      <c r="K6" s="5">
        <v>-38434</v>
      </c>
      <c r="L6" s="6">
        <f t="shared" si="0"/>
        <v>-37320.75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3">
        <v>5060</v>
      </c>
      <c r="C7" s="1" t="s">
        <v>8</v>
      </c>
      <c r="D7" s="4">
        <v>-17066</v>
      </c>
      <c r="E7" s="4">
        <v>-9657</v>
      </c>
      <c r="F7" s="4">
        <v>-12901</v>
      </c>
      <c r="G7" s="4">
        <v>-11724</v>
      </c>
      <c r="H7" s="4">
        <v>-19110</v>
      </c>
      <c r="I7" s="4">
        <v>-11106</v>
      </c>
      <c r="J7" s="4">
        <v>-12055</v>
      </c>
      <c r="K7" s="5">
        <v>-9151</v>
      </c>
      <c r="L7" s="6">
        <f t="shared" si="0"/>
        <v>-12846.25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1"/>
      <c r="B8" s="3">
        <v>5192</v>
      </c>
      <c r="C8" s="1" t="s">
        <v>9</v>
      </c>
      <c r="D8" s="4">
        <v>-14071</v>
      </c>
      <c r="E8" s="4">
        <v>0</v>
      </c>
      <c r="F8" s="4">
        <v>0</v>
      </c>
      <c r="G8" s="4">
        <v>-14891</v>
      </c>
      <c r="H8" s="4">
        <v>-14058</v>
      </c>
      <c r="I8" s="4">
        <v>-15652</v>
      </c>
      <c r="J8" s="4">
        <v>-9137</v>
      </c>
      <c r="K8" s="5">
        <v>-1304</v>
      </c>
      <c r="L8" s="6">
        <f t="shared" si="0"/>
        <v>-8639.125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1"/>
      <c r="B9" s="3">
        <v>5193</v>
      </c>
      <c r="C9" s="1" t="s">
        <v>10</v>
      </c>
      <c r="D9" s="4">
        <v>0</v>
      </c>
      <c r="E9" s="4">
        <v>0</v>
      </c>
      <c r="F9" s="4">
        <v>0</v>
      </c>
      <c r="G9" s="4">
        <v>-432.15</v>
      </c>
      <c r="H9" s="4">
        <v>0</v>
      </c>
      <c r="I9" s="4">
        <v>0</v>
      </c>
      <c r="J9" s="4">
        <v>0</v>
      </c>
      <c r="K9" s="5"/>
      <c r="L9" s="6">
        <f t="shared" si="0"/>
        <v>-61.73571428571428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1"/>
      <c r="B10" s="3">
        <v>5590</v>
      </c>
      <c r="C10" s="1" t="s">
        <v>11</v>
      </c>
      <c r="D10" s="4">
        <v>0</v>
      </c>
      <c r="E10" s="4">
        <v>0</v>
      </c>
      <c r="F10" s="4">
        <v>-2905</v>
      </c>
      <c r="G10" s="4">
        <v>-4050</v>
      </c>
      <c r="H10" s="4">
        <v>0</v>
      </c>
      <c r="I10" s="4">
        <v>0</v>
      </c>
      <c r="J10" s="4">
        <v>0</v>
      </c>
      <c r="K10" s="5"/>
      <c r="L10" s="6">
        <f t="shared" si="0"/>
        <v>-993.57142857142856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1"/>
      <c r="B11" s="3">
        <v>6071</v>
      </c>
      <c r="C11" s="1" t="s">
        <v>12</v>
      </c>
      <c r="D11" s="4">
        <v>-400</v>
      </c>
      <c r="E11" s="4">
        <v>-2542.2800000000002</v>
      </c>
      <c r="F11" s="4">
        <v>-2060</v>
      </c>
      <c r="G11" s="4">
        <v>0</v>
      </c>
      <c r="H11" s="4">
        <v>0</v>
      </c>
      <c r="I11" s="4">
        <v>0</v>
      </c>
      <c r="J11" s="4">
        <v>0</v>
      </c>
      <c r="K11" s="5">
        <v>-3134</v>
      </c>
      <c r="L11" s="6">
        <f t="shared" si="0"/>
        <v>-1017.0350000000001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1"/>
      <c r="B12" s="3">
        <v>6072</v>
      </c>
      <c r="C12" s="1" t="s">
        <v>13</v>
      </c>
      <c r="D12" s="4">
        <v>-216</v>
      </c>
      <c r="E12" s="4">
        <v>0</v>
      </c>
      <c r="F12" s="4">
        <v>0</v>
      </c>
      <c r="G12" s="4">
        <v>-2247</v>
      </c>
      <c r="H12" s="4">
        <v>-3997.29</v>
      </c>
      <c r="I12" s="4">
        <v>-1469.9</v>
      </c>
      <c r="J12" s="4">
        <v>-754.75</v>
      </c>
      <c r="K12" s="5"/>
      <c r="L12" s="6">
        <f t="shared" si="0"/>
        <v>-1240.7057142857143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1"/>
      <c r="B13" s="3">
        <v>6490</v>
      </c>
      <c r="C13" s="1" t="s">
        <v>14</v>
      </c>
      <c r="D13" s="4">
        <v>0</v>
      </c>
      <c r="E13" s="4">
        <v>0</v>
      </c>
      <c r="F13" s="4">
        <v>0</v>
      </c>
      <c r="G13" s="4">
        <v>-188</v>
      </c>
      <c r="H13" s="4">
        <v>0</v>
      </c>
      <c r="I13" s="4">
        <v>0</v>
      </c>
      <c r="J13" s="4">
        <v>0</v>
      </c>
      <c r="K13" s="5"/>
      <c r="L13" s="6">
        <f t="shared" si="0"/>
        <v>-26.857142857142858</v>
      </c>
      <c r="M13" s="2"/>
      <c r="N13" s="2" t="s">
        <v>15</v>
      </c>
      <c r="O13" s="5">
        <v>100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1"/>
      <c r="B14" s="1"/>
      <c r="C14" s="8" t="s">
        <v>16</v>
      </c>
      <c r="D14" s="9">
        <f t="shared" ref="D14:K14" si="2">SUM(D6:D13)</f>
        <v>-70453</v>
      </c>
      <c r="E14" s="9">
        <f t="shared" si="2"/>
        <v>-52729.279999999999</v>
      </c>
      <c r="F14" s="9">
        <f t="shared" si="2"/>
        <v>-58566</v>
      </c>
      <c r="G14" s="9">
        <f t="shared" si="2"/>
        <v>-61532.15</v>
      </c>
      <c r="H14" s="9">
        <f t="shared" si="2"/>
        <v>-80165.289999999994</v>
      </c>
      <c r="I14" s="9">
        <f t="shared" si="2"/>
        <v>-71727.899999999994</v>
      </c>
      <c r="J14" s="9">
        <f t="shared" si="2"/>
        <v>-47648.75</v>
      </c>
      <c r="K14" s="9">
        <f t="shared" si="2"/>
        <v>-52023</v>
      </c>
      <c r="L14" s="6">
        <f t="shared" si="0"/>
        <v>-61855.671249999999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1"/>
      <c r="B15" s="1"/>
      <c r="C15" s="8" t="s">
        <v>17</v>
      </c>
      <c r="D15" s="9">
        <f t="shared" ref="D15:K15" si="3">D14+D5</f>
        <v>-30868</v>
      </c>
      <c r="E15" s="9">
        <f t="shared" si="3"/>
        <v>-39769.279999999999</v>
      </c>
      <c r="F15" s="9">
        <f t="shared" si="3"/>
        <v>-42176</v>
      </c>
      <c r="G15" s="9">
        <f t="shared" si="3"/>
        <v>-61532.15</v>
      </c>
      <c r="H15" s="9">
        <f t="shared" si="3"/>
        <v>36384.710000000006</v>
      </c>
      <c r="I15" s="9">
        <f t="shared" si="3"/>
        <v>-71727.899999999994</v>
      </c>
      <c r="J15" s="9">
        <f t="shared" si="3"/>
        <v>-47648.75</v>
      </c>
      <c r="K15" s="9">
        <f t="shared" si="3"/>
        <v>67977</v>
      </c>
      <c r="L15" s="6">
        <f t="shared" si="0"/>
        <v>-23670.046249999996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1"/>
      <c r="B16" s="1"/>
      <c r="C16" s="8"/>
      <c r="D16" s="10"/>
      <c r="E16" s="11"/>
      <c r="F16" s="11"/>
      <c r="G16" s="11"/>
      <c r="H16" s="11"/>
      <c r="I16" s="11"/>
      <c r="J16" s="11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 t="s">
        <v>18</v>
      </c>
      <c r="O19" s="7">
        <f>I22*O13</f>
        <v>45300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2"/>
      <c r="B20" s="2"/>
      <c r="C20" s="2"/>
      <c r="D20" s="2"/>
      <c r="E20" s="2"/>
      <c r="F20" s="2"/>
      <c r="G20" s="2"/>
      <c r="H20" s="2"/>
      <c r="I20" s="2" t="s">
        <v>19</v>
      </c>
      <c r="J20" s="2" t="s">
        <v>20</v>
      </c>
      <c r="K20" s="2" t="s">
        <v>21</v>
      </c>
      <c r="L20" s="2"/>
      <c r="M20" s="2"/>
      <c r="N20" s="2" t="s">
        <v>22</v>
      </c>
      <c r="O20" s="7">
        <f>J22*O13</f>
        <v>62500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2"/>
      <c r="B21" s="2"/>
      <c r="C21" s="2"/>
      <c r="D21" s="2"/>
      <c r="E21" s="2"/>
      <c r="F21" s="2" t="s">
        <v>23</v>
      </c>
      <c r="G21" s="2"/>
      <c r="H21" s="2"/>
      <c r="I21" s="2" t="s">
        <v>18</v>
      </c>
      <c r="J21" s="2" t="s">
        <v>22</v>
      </c>
      <c r="K21" s="2" t="s">
        <v>24</v>
      </c>
      <c r="L21" s="2"/>
      <c r="M21" s="2"/>
      <c r="N21" s="2" t="s">
        <v>24</v>
      </c>
      <c r="O21" s="7">
        <f>K22*O13</f>
        <v>150000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2"/>
      <c r="B22" s="2"/>
      <c r="C22" s="2"/>
      <c r="D22" s="2"/>
      <c r="E22" s="12" t="s">
        <v>25</v>
      </c>
      <c r="F22" s="6">
        <f>SUM(L6,L7,L8,L9,L10)</f>
        <v>-59861.432142857142</v>
      </c>
      <c r="G22" s="2"/>
      <c r="H22" s="2"/>
      <c r="I22" s="5">
        <v>453</v>
      </c>
      <c r="J22" s="5">
        <v>625</v>
      </c>
      <c r="K22" s="5">
        <v>1500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2"/>
      <c r="B23" s="2"/>
      <c r="C23" s="2"/>
      <c r="D23" s="2"/>
      <c r="E23" s="12" t="s">
        <v>26</v>
      </c>
      <c r="F23" s="6">
        <f>SUM(L3)</f>
        <v>38095.25</v>
      </c>
      <c r="G23" s="2"/>
      <c r="H23" s="2"/>
      <c r="I23" s="2"/>
      <c r="J23" s="2"/>
      <c r="K23" s="2"/>
      <c r="L23" s="2"/>
      <c r="M23" s="2"/>
      <c r="N23" s="2" t="s">
        <v>27</v>
      </c>
      <c r="O23" s="7">
        <f>I27*O13</f>
        <v>44000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 t="s">
        <v>28</v>
      </c>
      <c r="O24" s="7">
        <f>J27*O13</f>
        <v>56500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2"/>
      <c r="B25" s="2"/>
      <c r="C25" s="2"/>
      <c r="D25" s="2"/>
      <c r="E25" s="2"/>
      <c r="F25" s="2"/>
      <c r="G25" s="2"/>
      <c r="H25" s="2"/>
      <c r="I25" s="2" t="s">
        <v>29</v>
      </c>
      <c r="J25" s="2"/>
      <c r="K25" s="2"/>
      <c r="L25" s="2"/>
      <c r="M25" s="2"/>
      <c r="N25" s="2" t="s">
        <v>30</v>
      </c>
      <c r="O25" s="7">
        <f>K27*O13</f>
        <v>73500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2"/>
      <c r="B26" s="2"/>
      <c r="C26" s="2"/>
      <c r="D26" s="2"/>
      <c r="E26" s="2"/>
      <c r="F26" s="2"/>
      <c r="G26" s="2"/>
      <c r="H26" s="2"/>
      <c r="I26" s="2" t="s">
        <v>31</v>
      </c>
      <c r="J26" s="2" t="s">
        <v>32</v>
      </c>
      <c r="K26" s="2" t="s">
        <v>33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2"/>
      <c r="B27" s="2"/>
      <c r="C27" s="2"/>
      <c r="D27" s="2"/>
      <c r="E27" s="2"/>
      <c r="F27" s="2"/>
      <c r="G27" s="2"/>
      <c r="H27" s="2"/>
      <c r="I27" s="5">
        <v>440</v>
      </c>
      <c r="J27" s="5">
        <v>565</v>
      </c>
      <c r="K27" s="5">
        <v>735</v>
      </c>
      <c r="L27" s="2"/>
      <c r="M27" s="2"/>
      <c r="N27" s="2" t="s">
        <v>23</v>
      </c>
      <c r="O27" s="7">
        <v>59861</v>
      </c>
      <c r="P27" s="7">
        <f>O27+(O13*200)</f>
        <v>79861</v>
      </c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</sheetData>
  <conditionalFormatting sqref="O13">
    <cfRule type="notContainsBlanks" dxfId="0" priority="1">
      <formula>LEN(TRIM(O13))&gt;0</formula>
    </cfRule>
  </conditionalFormatting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f0785fb4-7cd3-40c0-8122-f25147720244}" enabled="1" method="Standard" siteId="{3619ea90-fa6e-40bf-aa11-2d4a18ad768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2023-04-06T10:36:49Z</dcterms:created>
  <dcterms:modified xsi:type="dcterms:W3CDTF">2023-04-06T10:36:49Z</dcterms:modified>
</cp:coreProperties>
</file>